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04" windowHeight="824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6" i="1" l="1"/>
  <c r="E6" i="1"/>
  <c r="C6" i="1"/>
  <c r="D19" i="1"/>
  <c r="E19" i="1"/>
  <c r="C19" i="1"/>
  <c r="D8" i="1" l="1"/>
  <c r="D7" i="1" s="1"/>
  <c r="D13" i="1"/>
  <c r="D28" i="1"/>
  <c r="D27" i="1" s="1"/>
  <c r="F31" i="1"/>
  <c r="D20" i="1"/>
  <c r="D23" i="1"/>
  <c r="F10" i="1" l="1"/>
  <c r="F12" i="1"/>
  <c r="F14" i="1"/>
  <c r="F15" i="1"/>
  <c r="F16" i="1"/>
  <c r="F21" i="1"/>
  <c r="F22" i="1"/>
  <c r="F24" i="1"/>
  <c r="F25" i="1"/>
  <c r="F29" i="1"/>
  <c r="F30" i="1"/>
  <c r="F35" i="1"/>
  <c r="F36" i="1"/>
  <c r="F37" i="1"/>
  <c r="F39" i="1"/>
  <c r="F9" i="1"/>
  <c r="E28" i="1" l="1"/>
  <c r="E27" i="1" s="1"/>
  <c r="E8" i="1"/>
  <c r="E7" i="1" s="1"/>
  <c r="E13" i="1"/>
  <c r="E23" i="1"/>
  <c r="E20" i="1"/>
  <c r="C28" i="1"/>
  <c r="F28" i="1" s="1"/>
  <c r="C20" i="1" l="1"/>
  <c r="F20" i="1" s="1"/>
  <c r="C23" i="1"/>
  <c r="F23" i="1" s="1"/>
  <c r="F11" i="1"/>
  <c r="C8" i="1" l="1"/>
  <c r="C7" i="1" l="1"/>
  <c r="F8" i="1"/>
  <c r="C27" i="1"/>
  <c r="F27" i="1" s="1"/>
  <c r="F7" i="1" l="1"/>
  <c r="C13" i="1" l="1"/>
  <c r="F13" i="1" s="1"/>
  <c r="F6" i="1" l="1"/>
  <c r="F41" i="1" l="1"/>
</calcChain>
</file>

<file path=xl/sharedStrings.xml><?xml version="1.0" encoding="utf-8"?>
<sst xmlns="http://schemas.openxmlformats.org/spreadsheetml/2006/main" count="71" uniqueCount="70">
  <si>
    <t>Коды бюджетной классификации Российской Федерации</t>
  </si>
  <si>
    <t>Наименование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</si>
  <si>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</si>
  <si>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</si>
  <si>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</si>
  <si>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Налоги на имущество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</si>
  <si>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</si>
  <si>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</si>
  <si>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</si>
  <si>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Доходы от использования имущества, находящегося в государственной и муниципальной собственности</t>
  </si>
  <si>
    <t>111 05013 10 0000 120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</si>
  <si>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</si>
  <si>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оказания платных услуг и компенсации затрат государства</t>
  </si>
  <si>
    <t>Безвозмездные поступления от других бюджетов бюджетной системы РФ, кроме бюджетов государственных внебюджетных фондов</t>
  </si>
  <si>
    <t>Дотации бюджетам сельских поселений на выравнивание бюджетной обеспеченности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</si>
  <si>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</si>
  <si>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</si>
  <si>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</si>
  <si>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Всего доходов</t>
  </si>
  <si>
    <t>Дотации бюджетам сельских поселений на поддержку мер по обеспечению сбалансированности бюджетов</t>
  </si>
  <si>
    <t>НЕНАЛОГОВЫЕ ДОХОДЫ</t>
  </si>
  <si>
    <t>БЕЗВОЗМЕЗДНЫЕ ПОСТУПЛЕНИЯ</t>
  </si>
  <si>
    <t>НАЛОГОВЫЕ И НЕНАЛОГОВЫЕ ДОХОДЫ</t>
  </si>
  <si>
    <t>НАЛОГИ НА ПРИБЫЛЬ ДОХОДЫ</t>
  </si>
  <si>
    <t>182 101 02000 01 0000 110</t>
  </si>
  <si>
    <t>Налоги на совокупный доход</t>
  </si>
  <si>
    <t>182 1 05 03010 010000 110</t>
  </si>
  <si>
    <t>Единый сельскохозяйственный налог</t>
  </si>
  <si>
    <t>182 101 02030 01 0000 110</t>
  </si>
  <si>
    <t>182 106 01030 10 0000 110</t>
  </si>
  <si>
    <t xml:space="preserve">182 106 06033 10 0000 110 </t>
  </si>
  <si>
    <t xml:space="preserve">182 106 06043 10 0000 110 </t>
  </si>
  <si>
    <t>000 111 00000 00 0000 000</t>
  </si>
  <si>
    <t>Доходы, плучаемые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</si>
  <si>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Прочие доходы от оказания платных услуг (работ) получателями средств бюджетов сельских поселений</t>
  </si>
  <si>
    <t>000 200 00000 00 0000 000</t>
  </si>
  <si>
    <t>000 202 00000 00 0000 000</t>
  </si>
  <si>
    <t>Прочие межбюджетные трансферты, передаваемые бюджетам сельских поселений</t>
  </si>
  <si>
    <t>Процент исполнения к уточненным бюджетным назначениям</t>
  </si>
  <si>
    <t>182 106 00000 00 0000 000</t>
  </si>
  <si>
    <t>182 101 02010 01 0000 110</t>
  </si>
  <si>
    <t>230 1 13 02995 10 0000 130</t>
  </si>
  <si>
    <t>Доходы,поступающие в порядке возмещения расходов, понесенных в связи с эксплуатацией имущества сельских поселений</t>
  </si>
  <si>
    <t>Прочие доходы от компенсации затрат бюджетов сельских поселений</t>
  </si>
  <si>
    <t>Субсидии бюджетам сельских поселений из местных бюджетов</t>
  </si>
  <si>
    <t>Прочие безвозмездные поступления в бюджеты сельских поселений</t>
  </si>
  <si>
    <t>230 2 07 05030 10 0000 150</t>
  </si>
  <si>
    <t>Уточненная бюджетная роспись на 2024 год</t>
  </si>
  <si>
    <t>000 1 08 00000 00 0000 000</t>
  </si>
  <si>
    <t>ГОСУДАРСТВЕННАЯ ПОШЛИНА</t>
  </si>
  <si>
    <t>230 1 08 04020 01 0000 110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</si>
  <si>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</si>
  <si>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Субсидии бюджетам сельских поселений на развитие сети учреждений культурно-досугового типа </t>
  </si>
  <si>
    <t xml:space="preserve">Сведения об исполнении бюджета Рождественского сельского поселения   по доходам  за 9 месяцев    2024 года    и в сравнении за соответствующий период 2023 года                                                                                  </t>
  </si>
  <si>
    <t>Исполнено за               9 месяцев                 2024года</t>
  </si>
  <si>
    <t>Исполнено за               9 месяцев                 2023 года</t>
  </si>
  <si>
    <t>250 111 05025 10 0000 120</t>
  </si>
  <si>
    <t>250 113 00000 00 0000 000</t>
  </si>
  <si>
    <t>250 113 01995 10 0000 130</t>
  </si>
  <si>
    <t>250 113 02065 10 0000  130</t>
  </si>
  <si>
    <t>250 202 15001 10 0000 150</t>
  </si>
  <si>
    <t>250 202 15002 10 0000 150</t>
  </si>
  <si>
    <t>250 202 25513 10 0000 150</t>
  </si>
  <si>
    <t>250 2 02 29900 10 0000 150</t>
  </si>
  <si>
    <t>250 202 29999 10 0000 150</t>
  </si>
  <si>
    <t>250 202 35118 10 0000 150</t>
  </si>
  <si>
    <t>250 202 40014 10 0000 150</t>
  </si>
  <si>
    <t>250 219 60010 10 0000 150</t>
  </si>
  <si>
    <t>250 207 05030 10 0000 150</t>
  </si>
  <si>
    <t>Субсидии бюджетам сельских поселений на поддержку отрасли культуры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</si>
</sst>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2" xfId="0" applyFont="1" applyBorder="1"/>
    <xf numFmtId="4" fontId="4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Fill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left" shrinkToFit="1"/>
    </xf>
    <xf numFmtId="49" fontId="5" fillId="2" borderId="2" xfId="0" applyNumberFormat="1" applyFont="1" applyFill="1" applyBorder="1" applyAlignment="1">
      <alignment horizontal="left" shrinkToFit="1"/>
    </xf>
    <xf numFmtId="0" fontId="5" fillId="3" borderId="4" xfId="0" applyFont="1" applyFill="1" applyBorder="1" applyAlignment="1">
      <alignment wrapText="1"/>
    </xf>
    <xf numFmtId="0" fontId="5" fillId="3" borderId="2" xfId="0" applyFont="1" applyFill="1" applyBorder="1" applyAlignment="1">
      <alignment wrapText="1"/>
    </xf>
    <xf numFmtId="4" fontId="4" fillId="4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left" shrinkToFit="1"/>
    </xf>
    <xf numFmtId="0" fontId="8" fillId="3" borderId="2" xfId="0" applyFont="1" applyFill="1" applyBorder="1" applyAlignment="1">
      <alignment wrapText="1"/>
    </xf>
    <xf numFmtId="0" fontId="4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/>
    <xf numFmtId="0" fontId="4" fillId="0" borderId="2" xfId="0" applyFont="1" applyBorder="1" applyAlignment="1">
      <alignment vertical="center"/>
    </xf>
    <xf numFmtId="2" fontId="3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left" vertical="center"/>
    </xf>
    <xf numFmtId="4" fontId="3" fillId="5" borderId="2" xfId="1" applyNumberFormat="1" applyFont="1" applyFill="1" applyBorder="1" applyAlignment="1">
      <alignment horizontal="center" vertical="center"/>
    </xf>
    <xf numFmtId="4" fontId="4" fillId="5" borderId="2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3" fillId="0" borderId="6" xfId="0" applyFont="1" applyBorder="1" applyAlignment="1">
      <alignment wrapText="1"/>
    </xf>
    <xf numFmtId="0" fontId="4" fillId="0" borderId="5" xfId="0" applyFont="1" applyBorder="1" applyAlignment="1">
      <alignment vertical="center"/>
    </xf>
    <xf numFmtId="4" fontId="4" fillId="0" borderId="2" xfId="1" applyNumberFormat="1" applyFont="1" applyBorder="1" applyAlignment="1">
      <alignment horizontal="center" vertical="center"/>
    </xf>
    <xf numFmtId="4" fontId="3" fillId="0" borderId="2" xfId="1" applyNumberFormat="1" applyFont="1" applyBorder="1" applyAlignment="1">
      <alignment horizontal="center" vertical="center"/>
    </xf>
    <xf numFmtId="0" fontId="6" fillId="4" borderId="0" xfId="0" applyFont="1" applyFill="1" applyAlignment="1">
      <alignment horizontal="center" wrapText="1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workbookViewId="0">
      <selection activeCell="I6" sqref="I6"/>
    </sheetView>
  </sheetViews>
  <sheetFormatPr defaultRowHeight="14.4" x14ac:dyDescent="0.3"/>
  <cols>
    <col min="1" max="1" width="25.44140625" customWidth="1"/>
    <col min="2" max="2" width="55.109375" customWidth="1"/>
    <col min="3" max="5" width="16.109375" customWidth="1"/>
    <col min="6" max="6" width="15.5546875" customWidth="1"/>
  </cols>
  <sheetData>
    <row r="1" spans="1:6" x14ac:dyDescent="0.3">
      <c r="A1" s="37" t="s">
        <v>53</v>
      </c>
      <c r="B1" s="37"/>
      <c r="C1" s="37"/>
      <c r="D1" s="37"/>
      <c r="E1" s="37"/>
      <c r="F1" s="37"/>
    </row>
    <row r="2" spans="1:6" ht="57" customHeight="1" x14ac:dyDescent="0.3">
      <c r="A2" s="37"/>
      <c r="B2" s="37"/>
      <c r="C2" s="37"/>
      <c r="D2" s="37"/>
      <c r="E2" s="37"/>
      <c r="F2" s="37"/>
    </row>
    <row r="3" spans="1:6" ht="15.6" x14ac:dyDescent="0.3">
      <c r="B3" s="1"/>
      <c r="F3" s="32"/>
    </row>
    <row r="4" spans="1:6" ht="89.25" customHeight="1" x14ac:dyDescent="0.3">
      <c r="A4" s="13" t="s">
        <v>0</v>
      </c>
      <c r="B4" s="13" t="s">
        <v>1</v>
      </c>
      <c r="C4" s="13" t="s">
        <v>47</v>
      </c>
      <c r="D4" s="13" t="s">
        <v>54</v>
      </c>
      <c r="E4" s="13" t="s">
        <v>55</v>
      </c>
      <c r="F4" s="13" t="s">
        <v>38</v>
      </c>
    </row>
    <row r="5" spans="1:6" x14ac:dyDescent="0.3">
      <c r="A5" s="2">
        <v>1</v>
      </c>
      <c r="B5" s="2">
        <v>2</v>
      </c>
      <c r="C5" s="2">
        <v>3</v>
      </c>
      <c r="D5" s="2"/>
      <c r="E5" s="2"/>
      <c r="F5" s="2">
        <v>5</v>
      </c>
    </row>
    <row r="6" spans="1:6" ht="15.6" x14ac:dyDescent="0.3">
      <c r="A6" s="38" t="s">
        <v>22</v>
      </c>
      <c r="B6" s="39"/>
      <c r="C6" s="18">
        <f>SUM(C7+C11+C13+C17+C19)</f>
        <v>1244864.47</v>
      </c>
      <c r="D6" s="18">
        <f t="shared" ref="D6:E6" si="0">SUM(D7+D11+D13+D17+D19)</f>
        <v>544113.67999999993</v>
      </c>
      <c r="E6" s="18">
        <f t="shared" si="0"/>
        <v>494524.37</v>
      </c>
      <c r="F6" s="28">
        <f>SUM(E6/C6*100)</f>
        <v>39.725157390024954</v>
      </c>
    </row>
    <row r="7" spans="1:6" ht="15.6" x14ac:dyDescent="0.3">
      <c r="A7" s="23"/>
      <c r="B7" s="24" t="s">
        <v>23</v>
      </c>
      <c r="C7" s="18">
        <f>SUM(C8)</f>
        <v>67450</v>
      </c>
      <c r="D7" s="18">
        <f>SUM(D8)</f>
        <v>42397.85</v>
      </c>
      <c r="E7" s="18">
        <f>SUM(E8)</f>
        <v>38116.58</v>
      </c>
      <c r="F7" s="28">
        <f>SUM(F8)</f>
        <v>56.510867309117863</v>
      </c>
    </row>
    <row r="8" spans="1:6" x14ac:dyDescent="0.3">
      <c r="A8" s="3" t="s">
        <v>24</v>
      </c>
      <c r="B8" s="4" t="s">
        <v>2</v>
      </c>
      <c r="C8" s="5">
        <f>SUM(C9:C10)</f>
        <v>67450</v>
      </c>
      <c r="D8" s="5">
        <f>SUM(D9:D10)</f>
        <v>42397.85</v>
      </c>
      <c r="E8" s="5">
        <f>SUM(E9:E10)</f>
        <v>38116.58</v>
      </c>
      <c r="F8" s="27">
        <f>SUM(E8/C8*100)</f>
        <v>56.510867309117863</v>
      </c>
    </row>
    <row r="9" spans="1:6" ht="66.599999999999994" x14ac:dyDescent="0.3">
      <c r="A9" s="14" t="s">
        <v>40</v>
      </c>
      <c r="B9" s="16" t="s">
        <v>3</v>
      </c>
      <c r="C9" s="6">
        <v>67000</v>
      </c>
      <c r="D9" s="6">
        <v>41940.5</v>
      </c>
      <c r="E9" s="6">
        <v>38119.03</v>
      </c>
      <c r="F9" s="26">
        <f>SUM(D9/C9*100)</f>
        <v>62.597761194029857</v>
      </c>
    </row>
    <row r="10" spans="1:6" ht="40.200000000000003" x14ac:dyDescent="0.3">
      <c r="A10" s="15" t="s">
        <v>28</v>
      </c>
      <c r="B10" s="17" t="s">
        <v>4</v>
      </c>
      <c r="C10" s="7">
        <v>450</v>
      </c>
      <c r="D10" s="7">
        <v>457.35</v>
      </c>
      <c r="E10" s="7">
        <v>-2.4500000000000002</v>
      </c>
      <c r="F10" s="26">
        <f t="shared" ref="F10:F41" si="1">SUM(D10/C10*100)</f>
        <v>101.63333333333333</v>
      </c>
    </row>
    <row r="11" spans="1:6" x14ac:dyDescent="0.3">
      <c r="A11" s="19"/>
      <c r="B11" s="20" t="s">
        <v>25</v>
      </c>
      <c r="C11" s="5"/>
      <c r="D11" s="5">
        <v>804.01</v>
      </c>
      <c r="E11" s="5">
        <v>0</v>
      </c>
      <c r="F11" s="26" t="e">
        <f t="shared" si="1"/>
        <v>#DIV/0!</v>
      </c>
    </row>
    <row r="12" spans="1:6" x14ac:dyDescent="0.3">
      <c r="A12" s="15" t="s">
        <v>26</v>
      </c>
      <c r="B12" s="17" t="s">
        <v>27</v>
      </c>
      <c r="C12" s="7"/>
      <c r="D12" s="7">
        <v>804.01</v>
      </c>
      <c r="E12" s="7">
        <v>0</v>
      </c>
      <c r="F12" s="26" t="e">
        <f t="shared" si="1"/>
        <v>#DIV/0!</v>
      </c>
    </row>
    <row r="13" spans="1:6" x14ac:dyDescent="0.3">
      <c r="A13" s="8" t="s">
        <v>39</v>
      </c>
      <c r="B13" s="9" t="s">
        <v>5</v>
      </c>
      <c r="C13" s="5">
        <f>C14+C15+C16</f>
        <v>348000</v>
      </c>
      <c r="D13" s="5">
        <f>SUM(D14:D16)</f>
        <v>101728.62</v>
      </c>
      <c r="E13" s="5">
        <f>SUM(E14:E16)</f>
        <v>54153.979999999996</v>
      </c>
      <c r="F13" s="26">
        <f t="shared" si="1"/>
        <v>29.232362068965518</v>
      </c>
    </row>
    <row r="14" spans="1:6" ht="40.200000000000003" x14ac:dyDescent="0.3">
      <c r="A14" s="8" t="s">
        <v>29</v>
      </c>
      <c r="B14" s="10" t="s">
        <v>6</v>
      </c>
      <c r="C14" s="7">
        <v>65000</v>
      </c>
      <c r="D14" s="7">
        <v>45130.39</v>
      </c>
      <c r="E14" s="7">
        <v>49886.1</v>
      </c>
      <c r="F14" s="26">
        <f t="shared" si="1"/>
        <v>69.431369230769235</v>
      </c>
    </row>
    <row r="15" spans="1:6" ht="27" x14ac:dyDescent="0.3">
      <c r="A15" s="8" t="s">
        <v>30</v>
      </c>
      <c r="B15" s="10" t="s">
        <v>7</v>
      </c>
      <c r="C15" s="7">
        <v>9000</v>
      </c>
      <c r="D15" s="7">
        <v>6937</v>
      </c>
      <c r="E15" s="7">
        <v>-9452.51</v>
      </c>
      <c r="F15" s="26">
        <f t="shared" si="1"/>
        <v>77.077777777777783</v>
      </c>
    </row>
    <row r="16" spans="1:6" ht="27" x14ac:dyDescent="0.3">
      <c r="A16" s="8" t="s">
        <v>31</v>
      </c>
      <c r="B16" s="10" t="s">
        <v>8</v>
      </c>
      <c r="C16" s="7">
        <v>274000</v>
      </c>
      <c r="D16" s="7">
        <v>49661.23</v>
      </c>
      <c r="E16" s="7">
        <v>13720.39</v>
      </c>
      <c r="F16" s="26">
        <f t="shared" si="1"/>
        <v>18.124536496350366</v>
      </c>
    </row>
    <row r="17" spans="1:6" x14ac:dyDescent="0.3">
      <c r="A17" s="34" t="s">
        <v>48</v>
      </c>
      <c r="B17" s="9" t="s">
        <v>49</v>
      </c>
      <c r="C17" s="5">
        <v>10000</v>
      </c>
      <c r="D17" s="31">
        <v>1300</v>
      </c>
      <c r="E17" s="35">
        <v>2862.1</v>
      </c>
      <c r="F17" s="27">
        <v>13</v>
      </c>
    </row>
    <row r="18" spans="1:6" ht="53.4" x14ac:dyDescent="0.3">
      <c r="A18" s="8" t="s">
        <v>50</v>
      </c>
      <c r="B18" s="33" t="s">
        <v>51</v>
      </c>
      <c r="C18" s="7">
        <v>10000</v>
      </c>
      <c r="D18" s="30">
        <v>1300</v>
      </c>
      <c r="E18" s="36">
        <v>2862.1</v>
      </c>
      <c r="F18" s="26">
        <v>13</v>
      </c>
    </row>
    <row r="19" spans="1:6" ht="15.6" x14ac:dyDescent="0.3">
      <c r="A19" s="40" t="s">
        <v>20</v>
      </c>
      <c r="B19" s="41"/>
      <c r="C19" s="18">
        <f>SUM(C20+C23)</f>
        <v>819414.47</v>
      </c>
      <c r="D19" s="18">
        <f t="shared" ref="D19:E19" si="2">SUM(D20+D23)</f>
        <v>397883.2</v>
      </c>
      <c r="E19" s="18">
        <f t="shared" si="2"/>
        <v>399391.70999999996</v>
      </c>
      <c r="F19" s="18">
        <v>48.6</v>
      </c>
    </row>
    <row r="20" spans="1:6" ht="27" x14ac:dyDescent="0.3">
      <c r="A20" s="8" t="s">
        <v>32</v>
      </c>
      <c r="B20" s="9" t="s">
        <v>9</v>
      </c>
      <c r="C20" s="5">
        <f>SUM(C22:C22)</f>
        <v>572490</v>
      </c>
      <c r="D20" s="5">
        <f>SUM(D22)</f>
        <v>207189.81</v>
      </c>
      <c r="E20" s="5">
        <f>SUM(E22)</f>
        <v>197953.19</v>
      </c>
      <c r="F20" s="26">
        <f t="shared" si="1"/>
        <v>36.190991982392703</v>
      </c>
    </row>
    <row r="21" spans="1:6" ht="66.599999999999994" hidden="1" x14ac:dyDescent="0.3">
      <c r="A21" s="8" t="s">
        <v>10</v>
      </c>
      <c r="B21" s="10" t="s">
        <v>11</v>
      </c>
      <c r="C21" s="7"/>
      <c r="D21" s="7"/>
      <c r="E21" s="7"/>
      <c r="F21" s="26" t="e">
        <f t="shared" si="1"/>
        <v>#DIV/0!</v>
      </c>
    </row>
    <row r="22" spans="1:6" ht="66.599999999999994" x14ac:dyDescent="0.3">
      <c r="A22" s="8" t="s">
        <v>56</v>
      </c>
      <c r="B22" s="10" t="s">
        <v>33</v>
      </c>
      <c r="C22" s="7">
        <v>572490</v>
      </c>
      <c r="D22" s="7">
        <v>207189.81</v>
      </c>
      <c r="E22" s="7">
        <v>197953.19</v>
      </c>
      <c r="F22" s="26">
        <f t="shared" si="1"/>
        <v>36.190991982392703</v>
      </c>
    </row>
    <row r="23" spans="1:6" ht="27" x14ac:dyDescent="0.3">
      <c r="A23" s="25" t="s">
        <v>57</v>
      </c>
      <c r="B23" s="9" t="s">
        <v>12</v>
      </c>
      <c r="C23" s="5">
        <f>SUM(C24:C26)</f>
        <v>246924.47</v>
      </c>
      <c r="D23" s="5">
        <f>SUM(D24:D25)</f>
        <v>190693.39</v>
      </c>
      <c r="E23" s="5">
        <f>SUM(E24:E26)</f>
        <v>201438.52</v>
      </c>
      <c r="F23" s="26">
        <f t="shared" si="1"/>
        <v>77.227416950616529</v>
      </c>
    </row>
    <row r="24" spans="1:6" ht="26.4" x14ac:dyDescent="0.3">
      <c r="A24" s="8" t="s">
        <v>58</v>
      </c>
      <c r="B24" s="11" t="s">
        <v>34</v>
      </c>
      <c r="C24" s="7">
        <v>10000</v>
      </c>
      <c r="D24" s="7">
        <v>13000</v>
      </c>
      <c r="E24" s="7">
        <v>8000</v>
      </c>
      <c r="F24" s="26">
        <f t="shared" si="1"/>
        <v>130</v>
      </c>
    </row>
    <row r="25" spans="1:6" ht="39.6" x14ac:dyDescent="0.3">
      <c r="A25" s="8" t="s">
        <v>59</v>
      </c>
      <c r="B25" s="11" t="s">
        <v>42</v>
      </c>
      <c r="C25" s="7">
        <v>236924.47</v>
      </c>
      <c r="D25" s="7">
        <v>177693.39</v>
      </c>
      <c r="E25" s="7">
        <v>193438.52</v>
      </c>
      <c r="F25" s="26">
        <f t="shared" si="1"/>
        <v>75.000015827829017</v>
      </c>
    </row>
    <row r="26" spans="1:6" ht="0.75" customHeight="1" x14ac:dyDescent="0.3">
      <c r="A26" s="8" t="s">
        <v>41</v>
      </c>
      <c r="B26" s="11" t="s">
        <v>43</v>
      </c>
      <c r="C26" s="7">
        <v>0</v>
      </c>
      <c r="D26" s="7"/>
      <c r="E26" s="7">
        <v>0</v>
      </c>
      <c r="F26" s="26">
        <v>0</v>
      </c>
    </row>
    <row r="27" spans="1:6" ht="21" customHeight="1" x14ac:dyDescent="0.3">
      <c r="A27" s="21" t="s">
        <v>35</v>
      </c>
      <c r="B27" s="22" t="s">
        <v>21</v>
      </c>
      <c r="C27" s="18">
        <f>SUM(C28+C39)</f>
        <v>7534333.6100000003</v>
      </c>
      <c r="D27" s="18">
        <f>SUM(D28+D39+D40)</f>
        <v>5739379.6100000003</v>
      </c>
      <c r="E27" s="18">
        <f>SUM(E28+E39)</f>
        <v>8036948.1699999999</v>
      </c>
      <c r="F27" s="26">
        <f t="shared" si="1"/>
        <v>76.17634029879386</v>
      </c>
    </row>
    <row r="28" spans="1:6" ht="40.200000000000003" x14ac:dyDescent="0.3">
      <c r="A28" s="8" t="s">
        <v>36</v>
      </c>
      <c r="B28" s="10" t="s">
        <v>13</v>
      </c>
      <c r="C28" s="7">
        <f>SUM(C29:C38)</f>
        <v>7553833.5800000001</v>
      </c>
      <c r="D28" s="7">
        <f>SUM(D29:D37)</f>
        <v>5758879.5800000001</v>
      </c>
      <c r="E28" s="7">
        <f>SUM(E29:E38)</f>
        <v>8036948.1699999999</v>
      </c>
      <c r="F28" s="26">
        <f t="shared" si="1"/>
        <v>76.237840283476302</v>
      </c>
    </row>
    <row r="29" spans="1:6" ht="27" x14ac:dyDescent="0.3">
      <c r="A29" s="8" t="s">
        <v>60</v>
      </c>
      <c r="B29" s="10" t="s">
        <v>14</v>
      </c>
      <c r="C29" s="7">
        <v>4326500</v>
      </c>
      <c r="D29" s="7">
        <v>3244877</v>
      </c>
      <c r="E29" s="7">
        <v>3105152</v>
      </c>
      <c r="F29" s="26">
        <f t="shared" si="1"/>
        <v>75.000046226742171</v>
      </c>
    </row>
    <row r="30" spans="1:6" ht="26.4" customHeight="1" x14ac:dyDescent="0.3">
      <c r="A30" s="8" t="s">
        <v>61</v>
      </c>
      <c r="B30" s="10" t="s">
        <v>19</v>
      </c>
      <c r="C30" s="7">
        <v>1529140.49</v>
      </c>
      <c r="D30" s="7">
        <v>1118083.49</v>
      </c>
      <c r="E30" s="7">
        <v>506934.61</v>
      </c>
      <c r="F30" s="26">
        <f t="shared" si="1"/>
        <v>73.118428117746078</v>
      </c>
    </row>
    <row r="31" spans="1:6" hidden="1" x14ac:dyDescent="0.3">
      <c r="A31" s="8"/>
      <c r="B31" s="10"/>
      <c r="C31" s="7"/>
      <c r="D31" s="7"/>
      <c r="E31" s="7">
        <v>0</v>
      </c>
      <c r="F31" s="26" t="e">
        <f t="shared" si="1"/>
        <v>#DIV/0!</v>
      </c>
    </row>
    <row r="32" spans="1:6" ht="27" x14ac:dyDescent="0.3">
      <c r="A32" s="8" t="s">
        <v>62</v>
      </c>
      <c r="B32" s="10" t="s">
        <v>52</v>
      </c>
      <c r="C32" s="7"/>
      <c r="D32" s="7">
        <v>0</v>
      </c>
      <c r="E32" s="7">
        <v>1977309.38</v>
      </c>
      <c r="F32" s="26">
        <v>0</v>
      </c>
    </row>
    <row r="33" spans="1:6" ht="31.5" customHeight="1" x14ac:dyDescent="0.3">
      <c r="A33" s="8" t="s">
        <v>63</v>
      </c>
      <c r="B33" s="10" t="s">
        <v>44</v>
      </c>
      <c r="C33" s="7"/>
      <c r="D33" s="7"/>
      <c r="E33" s="7">
        <v>78960.34</v>
      </c>
      <c r="F33" s="26">
        <v>0</v>
      </c>
    </row>
    <row r="34" spans="1:6" ht="31.5" customHeight="1" x14ac:dyDescent="0.3">
      <c r="A34" s="8"/>
      <c r="B34" s="10" t="s">
        <v>69</v>
      </c>
      <c r="C34" s="7"/>
      <c r="D34" s="7"/>
      <c r="E34" s="7">
        <v>107526.88</v>
      </c>
      <c r="F34" s="26"/>
    </row>
    <row r="35" spans="1:6" x14ac:dyDescent="0.3">
      <c r="A35" s="8" t="s">
        <v>64</v>
      </c>
      <c r="B35" s="11" t="s">
        <v>15</v>
      </c>
      <c r="C35" s="7"/>
      <c r="D35" s="7"/>
      <c r="E35" s="7">
        <v>743072.5</v>
      </c>
      <c r="F35" s="26" t="e">
        <f t="shared" si="1"/>
        <v>#DIV/0!</v>
      </c>
    </row>
    <row r="36" spans="1:6" ht="40.200000000000003" x14ac:dyDescent="0.3">
      <c r="A36" s="8" t="s">
        <v>65</v>
      </c>
      <c r="B36" s="10" t="s">
        <v>16</v>
      </c>
      <c r="C36" s="7">
        <v>138300</v>
      </c>
      <c r="D36" s="7">
        <v>82026</v>
      </c>
      <c r="E36" s="7">
        <v>61050.78</v>
      </c>
      <c r="F36" s="26">
        <f t="shared" si="1"/>
        <v>59.310195227765725</v>
      </c>
    </row>
    <row r="37" spans="1:6" ht="25.5" customHeight="1" x14ac:dyDescent="0.3">
      <c r="A37" s="8" t="s">
        <v>66</v>
      </c>
      <c r="B37" s="10" t="s">
        <v>37</v>
      </c>
      <c r="C37" s="7">
        <v>1559893.09</v>
      </c>
      <c r="D37" s="7">
        <v>1313893.0900000001</v>
      </c>
      <c r="E37" s="7">
        <v>1456941.68</v>
      </c>
      <c r="F37" s="26">
        <f t="shared" si="1"/>
        <v>84.22968845896996</v>
      </c>
    </row>
    <row r="38" spans="1:6" ht="33" hidden="1" customHeight="1" x14ac:dyDescent="0.3">
      <c r="A38" s="8" t="s">
        <v>46</v>
      </c>
      <c r="B38" s="10" t="s">
        <v>45</v>
      </c>
      <c r="C38" s="7">
        <v>0</v>
      </c>
      <c r="D38" s="7"/>
      <c r="E38" s="7">
        <v>0</v>
      </c>
      <c r="F38" s="26">
        <v>0</v>
      </c>
    </row>
    <row r="39" spans="1:6" ht="39.6" x14ac:dyDescent="0.3">
      <c r="A39" s="29" t="s">
        <v>67</v>
      </c>
      <c r="B39" s="11" t="s">
        <v>17</v>
      </c>
      <c r="C39" s="7">
        <v>-19499.97</v>
      </c>
      <c r="D39" s="7">
        <v>-19499.97</v>
      </c>
      <c r="E39" s="7"/>
      <c r="F39" s="26">
        <f t="shared" si="1"/>
        <v>100</v>
      </c>
    </row>
    <row r="40" spans="1:6" ht="26.4" x14ac:dyDescent="0.3">
      <c r="A40" s="29" t="s">
        <v>68</v>
      </c>
      <c r="B40" s="11" t="s">
        <v>45</v>
      </c>
      <c r="C40" s="7">
        <v>0</v>
      </c>
      <c r="D40" s="7"/>
      <c r="E40" s="7">
        <v>20801.439999999999</v>
      </c>
      <c r="F40" s="26">
        <v>0</v>
      </c>
    </row>
    <row r="41" spans="1:6" x14ac:dyDescent="0.3">
      <c r="A41" s="3"/>
      <c r="B41" s="12" t="s">
        <v>18</v>
      </c>
      <c r="C41" s="5">
        <v>8819914.0800000001</v>
      </c>
      <c r="D41" s="5">
        <v>6311826.9000000004</v>
      </c>
      <c r="E41" s="5">
        <v>10524848.68</v>
      </c>
      <c r="F41" s="26">
        <f t="shared" si="1"/>
        <v>71.563360399538041</v>
      </c>
    </row>
  </sheetData>
  <mergeCells count="3">
    <mergeCell ref="A1:F2"/>
    <mergeCell ref="A6:B6"/>
    <mergeCell ref="A19:B19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2024-10-25T08:41:57Z</dcterms:modified>
</cp:coreProperties>
</file>